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L30" i="1" l="1"/>
  <c r="J18" i="1"/>
  <c r="J15" i="1"/>
  <c r="E18" i="1"/>
  <c r="E15" i="1"/>
  <c r="L32" i="1" l="1"/>
  <c r="J32" i="1"/>
  <c r="C33" i="1"/>
  <c r="E33" i="1"/>
  <c r="C42" i="1"/>
  <c r="E42" i="1"/>
  <c r="E30" i="1"/>
  <c r="E39" i="1"/>
  <c r="J30" i="1"/>
  <c r="C39" i="1"/>
  <c r="C30" i="1"/>
  <c r="J24" i="1"/>
  <c r="L24" i="1"/>
  <c r="E24" i="1"/>
  <c r="L15" i="1"/>
  <c r="L18" i="1" s="1"/>
  <c r="C18" i="1"/>
  <c r="C15" i="1"/>
  <c r="L8" i="1"/>
  <c r="J8" i="1"/>
  <c r="E9" i="1"/>
  <c r="C9" i="1"/>
</calcChain>
</file>

<file path=xl/sharedStrings.xml><?xml version="1.0" encoding="utf-8"?>
<sst xmlns="http://schemas.openxmlformats.org/spreadsheetml/2006/main" count="38" uniqueCount="37">
  <si>
    <t>Current ratio</t>
  </si>
  <si>
    <t>Current asets =</t>
  </si>
  <si>
    <t>Inventory =</t>
  </si>
  <si>
    <t xml:space="preserve">Current liabilities = </t>
  </si>
  <si>
    <t>Quick ratio</t>
  </si>
  <si>
    <t>Current assets =</t>
  </si>
  <si>
    <t>Current liabilities =</t>
  </si>
  <si>
    <t>Viability ratio</t>
  </si>
  <si>
    <t>Operating reserve ratio</t>
  </si>
  <si>
    <t xml:space="preserve">Unrestricted net assets = </t>
  </si>
  <si>
    <t xml:space="preserve">Total operating expence = </t>
  </si>
  <si>
    <t xml:space="preserve">Net assets = </t>
  </si>
  <si>
    <t xml:space="preserve">Long- term debt = </t>
  </si>
  <si>
    <t>Total assets =</t>
  </si>
  <si>
    <t>Total liabilities =</t>
  </si>
  <si>
    <t>Total income =</t>
  </si>
  <si>
    <t>Temporarily restricted funds =</t>
  </si>
  <si>
    <t>Operating margin</t>
  </si>
  <si>
    <t>Change in assests</t>
  </si>
  <si>
    <t>Operating income</t>
  </si>
  <si>
    <t>Net sales</t>
  </si>
  <si>
    <t>Program efficiency</t>
  </si>
  <si>
    <t>Fundraising efficiency</t>
  </si>
  <si>
    <t>Total fundraising income =</t>
  </si>
  <si>
    <t>Total fundraising expenses =</t>
  </si>
  <si>
    <t>Operating reliance</t>
  </si>
  <si>
    <t>Total assets 2017 =</t>
  </si>
  <si>
    <t>Total assets 2019 =</t>
  </si>
  <si>
    <t>Total program expense =</t>
  </si>
  <si>
    <t>Total expense =</t>
  </si>
  <si>
    <t>Program revenues =</t>
  </si>
  <si>
    <t>Education program expense =</t>
  </si>
  <si>
    <t>Membership program expense =</t>
  </si>
  <si>
    <t>Film porgram revenue =</t>
  </si>
  <si>
    <t>Educational program revenue =</t>
  </si>
  <si>
    <t>Public sector support =</t>
  </si>
  <si>
    <t>Private sector support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</si>
</sst>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10" fontId="4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42"/>
  <sheetViews>
    <sheetView tabSelected="1" topLeftCell="B23" workbookViewId="0">
      <selection activeCell="E40" sqref="E40"/>
    </sheetView>
  </sheetViews>
  <sheetFormatPr defaultRowHeight="14.25" x14ac:dyDescent="0.2"/>
  <cols>
    <col min="1" max="1" width="9.140625" style="1"/>
    <col min="2" max="2" width="31.28515625" style="1" customWidth="1"/>
    <col min="3" max="3" width="12.28515625" style="1" customWidth="1"/>
    <col min="4" max="4" width="9.140625" style="1"/>
    <col min="5" max="5" width="12.140625" style="1" customWidth="1"/>
    <col min="6" max="8" width="9.140625" style="1"/>
    <col min="9" max="9" width="29.42578125" style="1" customWidth="1"/>
    <col min="10" max="10" width="13.5703125" style="1" customWidth="1"/>
    <col min="11" max="11" width="9.140625" style="1"/>
    <col min="12" max="12" width="13.85546875" style="1" customWidth="1"/>
    <col min="13" max="16384" width="9.140625" style="1"/>
  </cols>
  <sheetData>
    <row r="3" spans="2:12" ht="15" x14ac:dyDescent="0.25">
      <c r="B3" s="2" t="s">
        <v>4</v>
      </c>
      <c r="I3" s="2" t="s">
        <v>0</v>
      </c>
    </row>
    <row r="4" spans="2:12" ht="15" x14ac:dyDescent="0.25">
      <c r="C4" s="2">
        <v>2017</v>
      </c>
      <c r="E4" s="2">
        <v>2019</v>
      </c>
      <c r="J4" s="2">
        <v>2017</v>
      </c>
      <c r="L4" s="2">
        <v>2019</v>
      </c>
    </row>
    <row r="5" spans="2:12" x14ac:dyDescent="0.2">
      <c r="B5" s="1" t="s">
        <v>1</v>
      </c>
      <c r="C5" s="1">
        <v>2781164.81</v>
      </c>
      <c r="E5" s="1">
        <v>2555330.35</v>
      </c>
      <c r="I5" s="1" t="s">
        <v>5</v>
      </c>
      <c r="J5" s="1">
        <v>2781164.81</v>
      </c>
      <c r="L5" s="1">
        <v>2555330.35</v>
      </c>
    </row>
    <row r="6" spans="2:12" x14ac:dyDescent="0.2">
      <c r="B6" s="1" t="s">
        <v>2</v>
      </c>
      <c r="C6" s="1">
        <v>23816.83</v>
      </c>
      <c r="E6" s="1">
        <v>18654.91</v>
      </c>
      <c r="I6" s="1" t="s">
        <v>6</v>
      </c>
      <c r="J6" s="1">
        <v>336678.35</v>
      </c>
      <c r="L6" s="1">
        <v>664208.43999999994</v>
      </c>
    </row>
    <row r="7" spans="2:12" x14ac:dyDescent="0.2">
      <c r="B7" s="1" t="s">
        <v>3</v>
      </c>
      <c r="C7" s="1">
        <v>336678.35</v>
      </c>
      <c r="E7" s="1">
        <v>664208.43999999994</v>
      </c>
    </row>
    <row r="8" spans="2:12" x14ac:dyDescent="0.2">
      <c r="J8" s="4">
        <f>J5/J6</f>
        <v>8.2605989069389238</v>
      </c>
      <c r="L8" s="4">
        <f>L5/L6</f>
        <v>3.8471813908296624</v>
      </c>
    </row>
    <row r="9" spans="2:12" x14ac:dyDescent="0.2">
      <c r="C9" s="4">
        <f>(C5-C6)/C7</f>
        <v>8.1898583024420795</v>
      </c>
      <c r="E9" s="4">
        <f>(E5-E6)/E7</f>
        <v>3.8190954634662577</v>
      </c>
    </row>
    <row r="11" spans="2:12" ht="15" x14ac:dyDescent="0.25">
      <c r="B11" s="2" t="s">
        <v>7</v>
      </c>
      <c r="I11" s="2" t="s">
        <v>8</v>
      </c>
    </row>
    <row r="13" spans="2:12" x14ac:dyDescent="0.2">
      <c r="B13" s="1" t="s">
        <v>13</v>
      </c>
      <c r="C13" s="1">
        <v>5884612.9400000004</v>
      </c>
      <c r="E13" s="1">
        <v>8879734.6500000004</v>
      </c>
      <c r="I13" s="1" t="s">
        <v>15</v>
      </c>
      <c r="J13" s="1">
        <v>2257667</v>
      </c>
      <c r="L13" s="1">
        <v>2709842</v>
      </c>
    </row>
    <row r="14" spans="2:12" x14ac:dyDescent="0.2">
      <c r="B14" s="1" t="s">
        <v>14</v>
      </c>
      <c r="C14" s="1">
        <v>714306.95</v>
      </c>
      <c r="E14" s="1">
        <v>1372015.27</v>
      </c>
      <c r="I14" s="1" t="s">
        <v>16</v>
      </c>
      <c r="J14" s="1">
        <v>38000</v>
      </c>
      <c r="L14" s="1">
        <v>39000</v>
      </c>
    </row>
    <row r="15" spans="2:12" x14ac:dyDescent="0.2">
      <c r="B15" s="1" t="s">
        <v>11</v>
      </c>
      <c r="C15" s="1">
        <f>C13-C14</f>
        <v>5170305.99</v>
      </c>
      <c r="E15" s="1">
        <f>E13-E14</f>
        <v>7507719.3800000008</v>
      </c>
      <c r="I15" s="1" t="s">
        <v>9</v>
      </c>
      <c r="J15" s="1">
        <f>J13-J14</f>
        <v>2219667</v>
      </c>
      <c r="L15" s="1">
        <f>L13-L14</f>
        <v>2670842</v>
      </c>
    </row>
    <row r="16" spans="2:12" x14ac:dyDescent="0.2">
      <c r="B16" s="1" t="s">
        <v>12</v>
      </c>
      <c r="C16" s="1">
        <v>377628.6</v>
      </c>
      <c r="E16" s="1">
        <v>707806.83</v>
      </c>
      <c r="I16" s="1" t="s">
        <v>10</v>
      </c>
      <c r="J16" s="1">
        <v>2149598.98</v>
      </c>
      <c r="L16" s="1">
        <v>2703540.92</v>
      </c>
    </row>
    <row r="18" spans="2:12" x14ac:dyDescent="0.2">
      <c r="C18" s="4">
        <f>C15/C16</f>
        <v>13.691510627108224</v>
      </c>
      <c r="E18" s="4">
        <f>E15/E16</f>
        <v>10.60701742592679</v>
      </c>
      <c r="J18" s="4">
        <f>J15/J16</f>
        <v>1.0325958565536721</v>
      </c>
      <c r="L18" s="4">
        <f>L15/L16</f>
        <v>0.98790515070139939</v>
      </c>
    </row>
    <row r="20" spans="2:12" ht="15" x14ac:dyDescent="0.25">
      <c r="B20" s="2" t="s">
        <v>18</v>
      </c>
      <c r="I20" s="2" t="s">
        <v>17</v>
      </c>
    </row>
    <row r="21" spans="2:12" x14ac:dyDescent="0.2">
      <c r="B21" s="1" t="s">
        <v>26</v>
      </c>
      <c r="E21" s="1">
        <v>5884612.9400000004</v>
      </c>
      <c r="I21" s="1" t="s">
        <v>19</v>
      </c>
      <c r="J21" s="1">
        <v>43068.02</v>
      </c>
      <c r="L21" s="1">
        <v>6301.08</v>
      </c>
    </row>
    <row r="22" spans="2:12" x14ac:dyDescent="0.2">
      <c r="B22" s="1" t="s">
        <v>27</v>
      </c>
      <c r="E22" s="1">
        <v>8879734.6500000004</v>
      </c>
      <c r="I22" s="1" t="s">
        <v>20</v>
      </c>
      <c r="J22" s="1">
        <v>2257667</v>
      </c>
      <c r="L22" s="1">
        <v>2709842</v>
      </c>
    </row>
    <row r="24" spans="2:12" x14ac:dyDescent="0.2">
      <c r="E24" s="3">
        <f>E22-E21</f>
        <v>2995121.71</v>
      </c>
      <c r="J24" s="5">
        <f>J21/J22</f>
        <v>1.9076338538854487E-2</v>
      </c>
      <c r="L24" s="5">
        <f>L21/L22</f>
        <v>2.3252573397268181E-3</v>
      </c>
    </row>
    <row r="26" spans="2:12" ht="15" x14ac:dyDescent="0.25">
      <c r="B26" s="2" t="s">
        <v>21</v>
      </c>
      <c r="I26" s="2" t="s">
        <v>22</v>
      </c>
    </row>
    <row r="27" spans="2:12" x14ac:dyDescent="0.2">
      <c r="I27" s="1" t="s">
        <v>24</v>
      </c>
      <c r="J27" s="1">
        <v>122700</v>
      </c>
      <c r="L27" s="1">
        <v>138500</v>
      </c>
    </row>
    <row r="28" spans="2:12" x14ac:dyDescent="0.2">
      <c r="B28" s="1" t="s">
        <v>31</v>
      </c>
      <c r="C28" s="1">
        <v>21650</v>
      </c>
      <c r="E28" s="1">
        <v>21250</v>
      </c>
      <c r="I28" s="1" t="s">
        <v>36</v>
      </c>
      <c r="J28" s="1">
        <v>537500</v>
      </c>
      <c r="L28" s="1">
        <v>651450</v>
      </c>
    </row>
    <row r="29" spans="2:12" x14ac:dyDescent="0.2">
      <c r="B29" s="1" t="s">
        <v>32</v>
      </c>
      <c r="C29" s="1">
        <v>7850</v>
      </c>
      <c r="E29" s="1">
        <v>6850</v>
      </c>
      <c r="I29" s="1" t="s">
        <v>35</v>
      </c>
      <c r="J29" s="1">
        <v>241606</v>
      </c>
      <c r="L29" s="1">
        <v>128823</v>
      </c>
    </row>
    <row r="30" spans="2:12" x14ac:dyDescent="0.2">
      <c r="B30" s="1" t="s">
        <v>28</v>
      </c>
      <c r="C30" s="1">
        <f>C28+C29</f>
        <v>29500</v>
      </c>
      <c r="E30" s="1">
        <f>E28+E29</f>
        <v>28100</v>
      </c>
      <c r="I30" s="1" t="s">
        <v>23</v>
      </c>
      <c r="J30" s="1">
        <f>J28+J29</f>
        <v>779106</v>
      </c>
      <c r="L30" s="1">
        <f>L28+L29</f>
        <v>780273</v>
      </c>
    </row>
    <row r="31" spans="2:12" x14ac:dyDescent="0.2">
      <c r="B31" s="1" t="s">
        <v>29</v>
      </c>
      <c r="C31" s="1">
        <v>2149598.98</v>
      </c>
      <c r="E31" s="1">
        <v>2703540.92</v>
      </c>
    </row>
    <row r="32" spans="2:12" x14ac:dyDescent="0.2">
      <c r="J32" s="5">
        <f>J27/J30</f>
        <v>0.1574881980115671</v>
      </c>
      <c r="L32" s="5">
        <f>L27/L30</f>
        <v>0.17750197687219729</v>
      </c>
    </row>
    <row r="33" spans="2:5" x14ac:dyDescent="0.2">
      <c r="C33" s="5">
        <f>C30/C31</f>
        <v>1.3723489950669776E-2</v>
      </c>
      <c r="E33" s="5">
        <f>E30/E31</f>
        <v>1.0393776470008081E-2</v>
      </c>
    </row>
    <row r="35" spans="2:5" ht="15" x14ac:dyDescent="0.25">
      <c r="B35" s="2" t="s">
        <v>25</v>
      </c>
    </row>
    <row r="37" spans="2:5" x14ac:dyDescent="0.2">
      <c r="B37" s="1" t="s">
        <v>34</v>
      </c>
      <c r="C37" s="1">
        <v>46500</v>
      </c>
      <c r="E37" s="1">
        <v>57200</v>
      </c>
    </row>
    <row r="38" spans="2:5" x14ac:dyDescent="0.2">
      <c r="B38" s="1" t="s">
        <v>33</v>
      </c>
      <c r="C38" s="1">
        <v>433561</v>
      </c>
      <c r="E38" s="1">
        <v>472991</v>
      </c>
    </row>
    <row r="39" spans="2:5" x14ac:dyDescent="0.2">
      <c r="B39" s="1" t="s">
        <v>30</v>
      </c>
      <c r="C39" s="1">
        <f>C37+C38</f>
        <v>480061</v>
      </c>
      <c r="E39" s="1">
        <f>E37+E38</f>
        <v>530191</v>
      </c>
    </row>
    <row r="40" spans="2:5" x14ac:dyDescent="0.2">
      <c r="B40" s="1" t="s">
        <v>29</v>
      </c>
      <c r="C40" s="1">
        <v>2149598.98</v>
      </c>
      <c r="E40" s="1">
        <v>2703540.92</v>
      </c>
    </row>
    <row r="42" spans="2:5" x14ac:dyDescent="0.2">
      <c r="C42" s="4">
        <f>C39/C40</f>
        <v>0.22332584099011807</v>
      </c>
      <c r="E42" s="4">
        <f>E39/E40</f>
        <v>0.1961098484131692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2020-03-31T21:54:32Z</dcterms:modified>
</cp:coreProperties>
</file>